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<sst xmlns="http://schemas.openxmlformats.org/spreadsheetml/2006/main" count="167" uniqueCount="109">
  <si>
    <r>
      <rPr>
        <b/>
        <sz val="16"/>
        <rFont val="宋体"/>
        <charset val="134"/>
      </rPr>
      <t>风景园林学院</t>
    </r>
    <r>
      <rPr>
        <b/>
        <sz val="16"/>
        <rFont val="Times New Roman"/>
        <charset val="134"/>
      </rPr>
      <t xml:space="preserve"> 2024-2025</t>
    </r>
    <r>
      <rPr>
        <b/>
        <sz val="16"/>
        <rFont val="宋体"/>
        <charset val="134"/>
      </rPr>
      <t>学年（8231003）班综合素质测评汇总表</t>
    </r>
  </si>
  <si>
    <t>排名</t>
  </si>
  <si>
    <r>
      <rPr>
        <b/>
        <sz val="12"/>
        <rFont val="宋体"/>
        <charset val="134"/>
      </rPr>
      <t>姓</t>
    </r>
    <r>
      <rPr>
        <sz val="12"/>
        <rFont val="Times New Roman"/>
        <charset val="0"/>
      </rPr>
      <t> </t>
    </r>
    <r>
      <rPr>
        <sz val="12"/>
        <rFont val="宋体"/>
        <charset val="134"/>
      </rPr>
      <t>名</t>
    </r>
  </si>
  <si>
    <t>学号</t>
  </si>
  <si>
    <t>专业</t>
  </si>
  <si>
    <r>
      <rPr>
        <b/>
        <sz val="11"/>
        <rFont val="宋体"/>
        <charset val="134"/>
      </rPr>
      <t>德育分（</t>
    </r>
    <r>
      <rPr>
        <b/>
        <sz val="12"/>
        <rFont val="Times New Roman"/>
        <charset val="0"/>
      </rPr>
      <t>D</t>
    </r>
    <r>
      <rPr>
        <b/>
        <sz val="12"/>
        <rFont val="宋体"/>
        <charset val="134"/>
      </rPr>
      <t>）：基础分60</t>
    </r>
  </si>
  <si>
    <r>
      <rPr>
        <b/>
        <sz val="11"/>
        <rFont val="宋体"/>
        <charset val="134"/>
      </rPr>
      <t>智育分（</t>
    </r>
    <r>
      <rPr>
        <b/>
        <sz val="12"/>
        <rFont val="Times New Roman"/>
        <charset val="0"/>
      </rPr>
      <t>Z</t>
    </r>
    <r>
      <rPr>
        <b/>
        <sz val="12"/>
        <rFont val="宋体"/>
        <charset val="134"/>
      </rPr>
      <t>，满分100） Z=aZ1+bZ2+cZ3 （a+b+c=1)</t>
    </r>
  </si>
  <si>
    <t>社会实践与学生事务职务分（J）</t>
  </si>
  <si>
    <t>总分（S）S=0.05*D+0.9*Z+0.05*J</t>
  </si>
  <si>
    <t>专业名次</t>
  </si>
  <si>
    <t>班级
排名</t>
  </si>
  <si>
    <t>签名</t>
  </si>
  <si>
    <t>加减分原因</t>
  </si>
  <si>
    <t>加（减）分值</t>
  </si>
  <si>
    <r>
      <rPr>
        <sz val="10.5"/>
        <rFont val="Times New Roman"/>
        <charset val="0"/>
      </rPr>
      <t>D</t>
    </r>
    <r>
      <rPr>
        <b/>
        <sz val="9"/>
        <rFont val="宋体"/>
        <charset val="134"/>
      </rPr>
      <t>（上限</t>
    </r>
    <r>
      <rPr>
        <b/>
        <sz val="9"/>
        <rFont val="Times New Roman"/>
        <charset val="0"/>
      </rPr>
      <t>100</t>
    </r>
    <r>
      <rPr>
        <b/>
        <sz val="9"/>
        <rFont val="宋体"/>
        <charset val="134"/>
      </rPr>
      <t>）</t>
    </r>
  </si>
  <si>
    <t>加分原因</t>
  </si>
  <si>
    <t>Z1原始分</t>
  </si>
  <si>
    <t>发表论文、著作加分</t>
  </si>
  <si>
    <t>A</t>
  </si>
  <si>
    <t>知识产权加分</t>
  </si>
  <si>
    <t>B</t>
  </si>
  <si>
    <t>科技成果奖加分</t>
  </si>
  <si>
    <t>C</t>
  </si>
  <si>
    <t>主持的课题、基金加分</t>
  </si>
  <si>
    <t>E</t>
  </si>
  <si>
    <t>Z2原始分（A+B+C+E）（上限100）</t>
  </si>
  <si>
    <t>各类学科竞赛专业竞赛、获奖加分</t>
  </si>
  <si>
    <t>Z3</t>
  </si>
  <si>
    <t>Z3原始分（上限100）</t>
  </si>
  <si>
    <t>Z=0.1 Z1+0.5 Z2+0.4 Z3</t>
  </si>
  <si>
    <r>
      <rPr>
        <sz val="10.5"/>
        <rFont val="Times New Roman"/>
        <charset val="0"/>
      </rPr>
      <t>J</t>
    </r>
    <r>
      <rPr>
        <b/>
        <sz val="9"/>
        <rFont val="宋体"/>
        <charset val="134"/>
      </rPr>
      <t>（上限</t>
    </r>
    <r>
      <rPr>
        <b/>
        <sz val="9"/>
        <rFont val="Times New Roman"/>
        <charset val="0"/>
      </rPr>
      <t>100</t>
    </r>
    <r>
      <rPr>
        <b/>
        <sz val="9"/>
        <rFont val="宋体"/>
        <charset val="134"/>
      </rPr>
      <t>）</t>
    </r>
  </si>
  <si>
    <t>宋梓琦</t>
  </si>
  <si>
    <t>风景园林</t>
  </si>
  <si>
    <t>/</t>
  </si>
  <si>
    <t>SCI 一区期刊论文（一作）</t>
  </si>
  <si>
    <t>米兰设计周中国高校设计学科师生优秀作品展——国家级二等奖（2/2）
第十六届蓝桥杯全国软件和信息技术专业人才大赛——国家级一等奖（2/3）
第13届未来设计师·全国高校数字艺术设计大赛（NCDA）——江苏省三等奖（2/3）</t>
  </si>
  <si>
    <t>美丽中国行8</t>
  </si>
  <si>
    <t>如果V项、Y项采用公式计算，请研一、研二注意区分使用标准的不同</t>
  </si>
  <si>
    <t>顾润天</t>
  </si>
  <si>
    <t>人文社科D类（一作）</t>
  </si>
  <si>
    <t xml:space="preserve">第七届“憧憬·美丽中国”艺术设计大赛银奖（1/5） 3*
第十六届蓝桥杯全国软件和信息技术专业人才大赛视觉艺术设计赛省二等奖（1/3）  
1*
米兰设计周中国高校设计学科师生优秀作品展
江苏赛区省三等奖（2/3）
0.125*
第13届未来设计师·全国高校数字艺术设计大赛（NCDA）江苏赛区省二等奖（1/3）
1*
中国好创意(第十九届)
暨全国数字艺术设计大赛江苏赛区三等奖（1/5）
0.5*
第十四届中国空间设计大赛（CBDA)铜奖（1/2）
2*
</t>
  </si>
  <si>
    <t>1心理信息员15
2美丽中国行9</t>
  </si>
  <si>
    <t>叶喆雯</t>
  </si>
  <si>
    <t>SCI二区期刊论文
（二作，导师一作）</t>
  </si>
  <si>
    <t>江苏省研究生科研与实践创新计划
省立项省资助</t>
  </si>
  <si>
    <t>“憧憬·美丽中国”
艺术设计大赛铜奖</t>
  </si>
  <si>
    <t>黄柯汭</t>
  </si>
  <si>
    <t>两岸新锐设计竞赛·华灿奖江苏省赛三等奖（1作）0.5*、“憧憬·美丽中国”艺术设计大赛金奖（1作）4*、米兰设计周-中国高校设计学科师生优秀作品展江苏省赛三等奖（1作）0.5*、蓝桥杯全国软件和信息技术专业人才大赛省赛二等奖（1作）1*、中国包装创意设计大赛二等奖（1作）3*、未来设计师·全国高校数字艺术设计大赛国家级三等奖（1作）2*</t>
  </si>
  <si>
    <t>营造社团副社长60、美丽中国行（校优秀奖12）</t>
  </si>
  <si>
    <t>虞雯心</t>
  </si>
  <si>
    <t>人文社科D类（二作，导师一作）</t>
  </si>
  <si>
    <t>胡婷</t>
  </si>
  <si>
    <t xml:space="preserve">1.艾景奖·2024第14届中国国际园林景观规划设计大赛国赛银奖（一作）5分
2.第七届“憧憬·美丽中国”艺术设计大赛国赛银奖（一作）5分
3.米兰设计周中国高校设计学科师生优秀作品展省赛三等奖（一作）0.5分
4.第十六届蓝桥杯全国软件和信息技术专业人才视觉艺术设计大赛省赛三等奖（一作）0.5分
</t>
  </si>
  <si>
    <t>1.班级团支书60
2.美丽中国行4</t>
  </si>
  <si>
    <t>杨智超</t>
  </si>
  <si>
    <t>1、第七届“憧憬·美丽中国”艺术设计大赛 铜奖 1/3 2分
2.第十六届蓝桥杯全国软件和信息技术专业人才大赛 全国二等奖 2/3 1.25分</t>
  </si>
  <si>
    <t xml:space="preserve">1.班长 70
2.美丽中国行8 </t>
  </si>
  <si>
    <t>陶光成</t>
  </si>
  <si>
    <t>蓝桥杯省二（第一作者），中国包装创意设计大赛国一（第一作者），未来设计师国一（第一作者），米兰设计周省三（第二作者）</t>
  </si>
  <si>
    <t>美丽中国行4</t>
  </si>
  <si>
    <t>时欣玮</t>
  </si>
  <si>
    <t>1、蓝桥杯省二1/3；
2、米兰设计周省三，1/3；
未来设计师省三，1/3</t>
  </si>
  <si>
    <t>院研会学术部部长70
美丽中国行7</t>
  </si>
  <si>
    <t>王元</t>
  </si>
  <si>
    <t>8231011178</t>
  </si>
  <si>
    <t>无</t>
  </si>
  <si>
    <t>蓝桥杯大赛-省赛二等奖-2/3 ；米兰设计周中国高校设计学科师生优秀作品展-省赛三等奖-1/3；中国好创意暨全国数字艺术设计大赛-省赛三等-3/5；憧憬杯-国赛二等奖-3/5</t>
  </si>
  <si>
    <t>院研会部长70；
“美丽中国行”9</t>
  </si>
  <si>
    <t>南昱楠</t>
  </si>
  <si>
    <t>蓝桥杯大赛三等奖1作、憧憬杯金奖1作</t>
  </si>
  <si>
    <t>心理委员40
美丽中国行4</t>
  </si>
  <si>
    <t>王睿纯</t>
  </si>
  <si>
    <t>蓝桥杯全国软件和信息技术专业人才大赛（江苏省赛）三等奖（1/3）0.5*；“憧憬·美丽中国”艺术设计大赛银奖（1/3）3*；米兰设计周中国高校设计学科师生优秀作品展
江苏赛区三等奖（3/3）0.0625</t>
  </si>
  <si>
    <t>心理信息员15
美丽中国行6</t>
  </si>
  <si>
    <t>蔡珣</t>
  </si>
  <si>
    <t>米兰设计周省赛二等奖1/1；
蓝桥杯省赛二等奖1/3</t>
  </si>
  <si>
    <t>党支委30</t>
  </si>
  <si>
    <t>陈雯静</t>
  </si>
  <si>
    <t>1、“憧憬美丽中国”艺术设计大赛国家级铜奖，2/4；
2、蓝桥杯视觉艺术设计赛国家级三等奖，1/3；
3、中国包装创意设计大赛国家级三等奖，3/3；
4、NCDA未来设计师大赛省级三等奖，1/3；
5、中国好创意暨全国数字艺术设计大赛省级一等奖，3/3；</t>
  </si>
  <si>
    <t>向一方</t>
  </si>
  <si>
    <t>蓝桥杯国三（1/3）、憧憬杯银奖（3/3)、米兰设计周省三（1/3）、未来设计师省三（2/3）</t>
  </si>
  <si>
    <t>何子雯</t>
  </si>
  <si>
    <t>第七届“憧憬•美丽中国”艺术设计大赛暨第十届“金埔杯”国际城市景观设计大赛 银奖（1/5）3分</t>
  </si>
  <si>
    <t>美丽中国行9</t>
  </si>
  <si>
    <t>关菲虹</t>
  </si>
  <si>
    <t>未来设计师省二等奖（2/3）、蓝桥杯省三等奖（3/3）</t>
  </si>
  <si>
    <t>校青年志愿者协会项目管理中心干事20
美丽中国行7</t>
  </si>
  <si>
    <t>江明波</t>
  </si>
  <si>
    <t xml:space="preserve">
第七届“憧憬·美丽中国”艺术设计大赛银奖（一作）
第十六届蓝桥杯全国软件和信息技术专业人才大赛视觉艺术设计赛省三（二作）</t>
  </si>
  <si>
    <t>梅佳婕</t>
  </si>
  <si>
    <t xml:space="preserve">1.艾景奖·2024第14届中国国际园林景观规划设计大赛国赛银奖（二作）0.75分
3.米兰设计周中国高校设计学科师生优秀作品展省赛三等奖（二作）0.125分
4.第十六届蓝桥杯全国软件和信息技术专业人才视觉艺术设计大赛省赛三等奖（二作）0.125分
</t>
  </si>
  <si>
    <t>1.心理信息员15
2.美丽中国行4</t>
  </si>
  <si>
    <t>董可馨</t>
  </si>
  <si>
    <t>(1)米兰设计周中国高校设计学科师生优秀作品展江苏赛区三等奖1/2
(2)第十六届蓝桥杯全国软件和信息技术专业人才大赛视觉艺术设计赛环境艺术设计非命题全国总决赛一等奖3/3
(3)第13届未来设计师全国高校数字艺术设计大赛苏赛区三等奖1/3</t>
  </si>
  <si>
    <t>美丽中国行6</t>
  </si>
  <si>
    <t>余晓炜</t>
  </si>
  <si>
    <t>蓝桥杯省赛三等奖 2/3；0.125*
憧憬奖 国赛三等奖1/3 2*</t>
  </si>
  <si>
    <t>美丽中国行
4</t>
  </si>
  <si>
    <t>彭怿翔</t>
  </si>
  <si>
    <t>第十四届中国空间设计大赛铜奖2/2、米兰设计周省三2/3、蓝桥杯省三2/3、第七届憧憬美丽中国银奖2/3</t>
  </si>
  <si>
    <t>仇羽倩</t>
  </si>
  <si>
    <t>蓝桥杯省三，第三作者
米兰设计周省三，第三作者
未来设计师省三，第一作者</t>
  </si>
  <si>
    <t>叶舜尧</t>
  </si>
  <si>
    <t>未来设计师·全国高校数字艺术设计大赛 全国总决赛三等奖</t>
  </si>
  <si>
    <t>陆奕尧</t>
  </si>
  <si>
    <t>中国好创意江苏赛区思辨艺术类优秀奖</t>
  </si>
  <si>
    <r>
      <rPr>
        <b/>
        <sz val="10.5"/>
        <color rgb="FFFF0000"/>
        <rFont val="宋体"/>
        <charset val="134"/>
      </rPr>
      <t>备注：综合总分</t>
    </r>
    <r>
      <rPr>
        <b/>
        <sz val="10.5"/>
        <color indexed="10"/>
        <rFont val="Times New Roman"/>
        <charset val="0"/>
      </rPr>
      <t>S</t>
    </r>
    <r>
      <rPr>
        <b/>
        <sz val="12"/>
        <color indexed="10"/>
        <rFont val="Times New Roman"/>
        <charset val="0"/>
      </rPr>
      <t xml:space="preserve">=0.05D+0.9Z+0.05J    </t>
    </r>
    <r>
      <rPr>
        <b/>
        <sz val="12"/>
        <color indexed="10"/>
        <rFont val="宋体"/>
        <charset val="134"/>
      </rPr>
      <t>一年级：Z=0.6Z1＋0.2Z2（原始分，上限100）+0.2Z3（原始分，上限100）；二年级：Z=0.1 Z1+0.5Z2（原始分，上限100）+0.4Z3（原始分，上限100）</t>
    </r>
    <r>
      <rPr>
        <b/>
        <sz val="10.5"/>
        <color indexed="10"/>
        <rFont val="宋体"/>
        <charset val="134"/>
      </rPr>
      <t>，Z2（原始分）=A+B+C+E(A：发表论文著作加分；B：知识产权加分；C：科技成果奖加分；E：主持课题、基金加分)</t>
    </r>
  </si>
  <si>
    <t>注：1、表中所填各项加分必须真实，所有科研成果及获奖情况要在研究生信息管理系统填报。
    2、请严格核实表中所填内容，上交此表前请个人、班主任、班级负责人签字确认；
    3、此表上交时，请按照最终综测成绩排名排序整理好。</t>
  </si>
  <si>
    <t xml:space="preserve">    3、经办人、班主任签字处：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</si>
</sst>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Red]\(0\)"/>
  </numFmts>
  <fonts count="41">
    <font>
      <sz val="11"/>
      <color theme="1"/>
      <name val="宋体"/>
      <charset val="134"/>
      <scheme val="minor"/>
    </font>
    <font>
      <b/>
      <sz val="16"/>
      <name val="宋体"/>
      <charset val="134"/>
    </font>
    <font>
      <b/>
      <sz val="12"/>
      <name val="宋体"/>
      <charset val="134"/>
    </font>
    <font>
      <b/>
      <sz val="11"/>
      <name val="宋体"/>
      <charset val="134"/>
    </font>
    <font>
      <sz val="10"/>
      <name val="宋体"/>
      <charset val="134"/>
    </font>
    <font>
      <sz val="10.5"/>
      <name val="Times New Roman"/>
      <charset val="0"/>
    </font>
    <font>
      <sz val="11"/>
      <name val="宋体"/>
      <charset val="134"/>
    </font>
    <font>
      <sz val="10.5"/>
      <name val="宋体"/>
      <charset val="134"/>
    </font>
    <font>
      <sz val="12"/>
      <name val="宋体"/>
      <charset val="134"/>
    </font>
    <font>
      <b/>
      <sz val="10.5"/>
      <color rgb="FFFF0000"/>
      <name val="宋体"/>
      <charset val="134"/>
    </font>
    <font>
      <b/>
      <sz val="12"/>
      <color rgb="FFFF0000"/>
      <name val="宋体"/>
      <charset val="134"/>
    </font>
    <font>
      <b/>
      <sz val="10"/>
      <name val="宋体"/>
      <charset val="134"/>
    </font>
    <font>
      <sz val="10.5"/>
      <color rgb="FF00000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
      <b/>
      <sz val="9"/>
      <name val="宋体"/>
      <charset val="134"/>
    </font>
    <font>
      <b/>
      <sz val="9"/>
      <name val="Times New Roman"/>
      <charset val="0"/>
    </font>
    <font>
      <b/>
      <sz val="10.5"/>
      <color indexed="10"/>
      <name val="Times New Roman"/>
      <charset val="0"/>
    </font>
    <font>
      <b/>
      <sz val="12"/>
      <color indexed="10"/>
      <name val="Times New Roman"/>
      <charset val="0"/>
    </font>
    <font>
      <b/>
      <sz val="12"/>
      <color indexed="10"/>
      <name val="宋体"/>
      <charset val="134"/>
    </font>
    <font>
      <b/>
      <sz val="10.5"/>
      <color indexed="10"/>
      <name val="宋体"/>
      <charset val="134"/>
    </font>
    <font>
      <b/>
      <sz val="12"/>
      <name val="Times New Roman"/>
      <charset val="0"/>
    </font>
    <font>
      <b/>
      <sz val="16"/>
      <name val="Times New Roman"/>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5" borderId="7" applyNumberFormat="0" applyAlignment="0" applyProtection="0">
      <alignment vertical="center"/>
    </xf>
    <xf numFmtId="0" fontId="22" fillId="6" borderId="8" applyNumberFormat="0" applyAlignment="0" applyProtection="0">
      <alignment vertical="center"/>
    </xf>
    <xf numFmtId="0" fontId="23" fillId="6" borderId="7" applyNumberFormat="0" applyAlignment="0" applyProtection="0">
      <alignment vertical="center"/>
    </xf>
    <xf numFmtId="0" fontId="24" fillId="7"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8" fillId="0" borderId="0" applyNumberFormat="0" applyFont="0" applyFill="0" applyBorder="0" applyProtection="0">
      <alignment vertical="center"/>
    </xf>
  </cellStyleXfs>
  <cellXfs count="40">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xf>
    <xf numFmtId="0" fontId="1" fillId="0" borderId="0" xfId="49" applyNumberFormat="1" applyFont="1" applyFill="1" applyBorder="1" applyAlignment="1" applyProtection="1">
      <alignment vertical="center"/>
    </xf>
    <xf numFmtId="10" fontId="2"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10" fontId="2" fillId="0" borderId="1" xfId="49" applyNumberFormat="1" applyFont="1" applyFill="1" applyBorder="1" applyAlignment="1" applyProtection="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xf>
    <xf numFmtId="1"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 fontId="6" fillId="0" borderId="2"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1" fontId="6" fillId="0" borderId="3"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3" borderId="0" xfId="0" applyNumberFormat="1"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0" xfId="0" applyFont="1" applyFill="1" applyBorder="1" applyAlignment="1">
      <alignment horizontal="left" vertical="center"/>
    </xf>
    <xf numFmtId="0" fontId="11"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0" xfId="0" applyNumberFormat="1"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center"/>
    </xf>
    <xf numFmtId="0" fontId="8" fillId="0" borderId="0" xfId="0" applyFont="1" applyFill="1" applyBorder="1" applyAlignment="1">
      <alignment vertical="center" wrapText="1"/>
    </xf>
    <xf numFmtId="177"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ET_Style?div.section0"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3"/>
  <sheetViews>
    <sheetView tabSelected="1" zoomScale="70" zoomScaleNormal="70" workbookViewId="0">
      <selection activeCell="AE24" sqref="AE24"/>
    </sheetView>
  </sheetViews>
  <sheetFormatPr defaultColWidth="8.72727272727273" defaultRowHeight="14"/>
  <cols>
    <col min="3" max="3" width="11.7272727272727"/>
    <col min="9" max="9" width="9.18181818181818"/>
    <col min="19" max="19" width="39.5" customWidth="1"/>
    <col min="23" max="24" width="8.72727272727273" style="1"/>
  </cols>
  <sheetData>
    <row r="1" ht="21" spans="1:28">
      <c r="A1" s="2" t="s">
        <v>0</v>
      </c>
      <c r="B1" s="3"/>
      <c r="C1" s="3"/>
      <c r="D1" s="3"/>
      <c r="E1" s="3"/>
      <c r="F1" s="3"/>
      <c r="G1" s="3"/>
      <c r="H1" s="3"/>
      <c r="I1" s="3"/>
      <c r="J1" s="3"/>
      <c r="K1" s="3"/>
      <c r="L1" s="3"/>
      <c r="M1" s="3"/>
      <c r="N1" s="3"/>
      <c r="O1" s="3"/>
      <c r="P1" s="3"/>
      <c r="Q1" s="3"/>
      <c r="R1" s="3"/>
      <c r="S1" s="3"/>
      <c r="T1" s="3"/>
      <c r="U1" s="3"/>
      <c r="V1" s="3"/>
      <c r="W1" s="3"/>
      <c r="X1" s="3"/>
      <c r="Y1" s="3"/>
      <c r="Z1" s="3"/>
      <c r="AA1" s="3"/>
      <c r="AB1" s="34"/>
    </row>
    <row r="2" spans="1:28">
      <c r="A2" s="4" t="s">
        <v>1</v>
      </c>
      <c r="B2" s="4" t="s">
        <v>2</v>
      </c>
      <c r="C2" s="4" t="s">
        <v>3</v>
      </c>
      <c r="D2" s="4" t="s">
        <v>4</v>
      </c>
      <c r="E2" s="5" t="s">
        <v>5</v>
      </c>
      <c r="F2" s="5"/>
      <c r="G2" s="6"/>
      <c r="H2" s="5" t="s">
        <v>6</v>
      </c>
      <c r="I2" s="6"/>
      <c r="J2" s="6"/>
      <c r="K2" s="6"/>
      <c r="L2" s="6"/>
      <c r="M2" s="6"/>
      <c r="N2" s="6"/>
      <c r="O2" s="6"/>
      <c r="P2" s="6"/>
      <c r="Q2" s="6"/>
      <c r="R2" s="6"/>
      <c r="S2" s="6"/>
      <c r="T2" s="6"/>
      <c r="U2" s="6"/>
      <c r="V2" s="6"/>
      <c r="W2" s="5" t="s">
        <v>7</v>
      </c>
      <c r="X2" s="6"/>
      <c r="Y2" s="4" t="s">
        <v>8</v>
      </c>
      <c r="Z2" s="4" t="s">
        <v>9</v>
      </c>
      <c r="AA2" s="4" t="s">
        <v>10</v>
      </c>
      <c r="AB2" s="4" t="s">
        <v>11</v>
      </c>
    </row>
    <row r="3" ht="65" spans="1:28">
      <c r="A3" s="4"/>
      <c r="B3" s="4"/>
      <c r="C3" s="4"/>
      <c r="D3" s="4"/>
      <c r="E3" s="7" t="s">
        <v>12</v>
      </c>
      <c r="F3" s="7" t="s">
        <v>13</v>
      </c>
      <c r="G3" s="8" t="s">
        <v>14</v>
      </c>
      <c r="H3" s="7" t="s">
        <v>15</v>
      </c>
      <c r="I3" s="25" t="s">
        <v>16</v>
      </c>
      <c r="J3" s="7" t="s">
        <v>17</v>
      </c>
      <c r="K3" s="7" t="s">
        <v>18</v>
      </c>
      <c r="L3" s="7" t="s">
        <v>19</v>
      </c>
      <c r="M3" s="7" t="s">
        <v>20</v>
      </c>
      <c r="N3" s="7" t="s">
        <v>21</v>
      </c>
      <c r="O3" s="7" t="s">
        <v>22</v>
      </c>
      <c r="P3" s="7" t="s">
        <v>23</v>
      </c>
      <c r="Q3" s="7" t="s">
        <v>24</v>
      </c>
      <c r="R3" s="25" t="s">
        <v>25</v>
      </c>
      <c r="S3" s="7" t="s">
        <v>26</v>
      </c>
      <c r="T3" s="7" t="s">
        <v>27</v>
      </c>
      <c r="U3" s="25" t="s">
        <v>28</v>
      </c>
      <c r="V3" s="7" t="s">
        <v>29</v>
      </c>
      <c r="W3" s="7" t="s">
        <v>15</v>
      </c>
      <c r="X3" s="8" t="s">
        <v>30</v>
      </c>
      <c r="Y3" s="4"/>
      <c r="Z3" s="4"/>
      <c r="AA3" s="4"/>
      <c r="AB3" s="4"/>
    </row>
    <row r="4" ht="116" customHeight="1" spans="1:31">
      <c r="A4" s="9">
        <f t="shared" ref="A4:A28" si="0">RANK(Y4,$Y$4:$Y$28)</f>
        <v>1</v>
      </c>
      <c r="B4" s="10" t="s">
        <v>31</v>
      </c>
      <c r="C4" s="11">
        <v>8231011213</v>
      </c>
      <c r="D4" s="11" t="s">
        <v>32</v>
      </c>
      <c r="E4" s="11" t="s">
        <v>33</v>
      </c>
      <c r="F4" s="11" t="s">
        <v>33</v>
      </c>
      <c r="G4" s="12">
        <v>60</v>
      </c>
      <c r="H4" s="11"/>
      <c r="I4" s="26">
        <v>0</v>
      </c>
      <c r="J4" s="11" t="s">
        <v>34</v>
      </c>
      <c r="K4" s="11">
        <v>60</v>
      </c>
      <c r="L4" s="11"/>
      <c r="M4" s="11"/>
      <c r="N4" s="11"/>
      <c r="O4" s="11"/>
      <c r="P4" s="11"/>
      <c r="Q4" s="11"/>
      <c r="R4" s="12">
        <v>60</v>
      </c>
      <c r="S4" s="11" t="s">
        <v>35</v>
      </c>
      <c r="T4" s="11">
        <v>3.375</v>
      </c>
      <c r="U4" s="12">
        <v>3.375</v>
      </c>
      <c r="V4" s="12">
        <f>0.1*I4+0.5*R4+0.4*U4</f>
        <v>31.35</v>
      </c>
      <c r="W4" s="11" t="s">
        <v>36</v>
      </c>
      <c r="X4" s="12">
        <v>8</v>
      </c>
      <c r="Y4" s="35">
        <f>0.05*G4+0.9*V4+0.05*X4</f>
        <v>31.615</v>
      </c>
      <c r="Z4" s="36">
        <v>1</v>
      </c>
      <c r="AA4" s="36">
        <v>1</v>
      </c>
      <c r="AB4" s="37"/>
      <c r="AC4" s="23" t="s">
        <v>37</v>
      </c>
      <c r="AD4" s="23"/>
      <c r="AE4" s="23"/>
    </row>
    <row r="5" ht="151" customHeight="1" spans="1:28">
      <c r="A5" s="9">
        <f t="shared" si="0"/>
        <v>2</v>
      </c>
      <c r="B5" s="13" t="s">
        <v>38</v>
      </c>
      <c r="C5" s="11">
        <v>8231011124</v>
      </c>
      <c r="D5" s="11" t="s">
        <v>32</v>
      </c>
      <c r="E5" s="11"/>
      <c r="F5" s="11"/>
      <c r="G5" s="12">
        <v>60</v>
      </c>
      <c r="H5" s="11"/>
      <c r="I5" s="26">
        <v>0</v>
      </c>
      <c r="J5" s="11" t="s">
        <v>39</v>
      </c>
      <c r="K5" s="11">
        <v>30</v>
      </c>
      <c r="L5" s="11"/>
      <c r="M5" s="11"/>
      <c r="N5" s="11"/>
      <c r="O5" s="11"/>
      <c r="P5" s="11"/>
      <c r="Q5" s="11"/>
      <c r="R5" s="12">
        <v>30</v>
      </c>
      <c r="S5" s="11" t="s">
        <v>40</v>
      </c>
      <c r="T5" s="11">
        <v>7.625</v>
      </c>
      <c r="U5" s="12">
        <v>7.625</v>
      </c>
      <c r="V5" s="12">
        <f>0.1*I5+0.5*R5+0.4*U5</f>
        <v>18.05</v>
      </c>
      <c r="W5" s="11" t="s">
        <v>41</v>
      </c>
      <c r="X5" s="12">
        <v>24</v>
      </c>
      <c r="Y5" s="35">
        <f>0.05*G5+0.9*V5+0.05*X5</f>
        <v>20.445</v>
      </c>
      <c r="Z5" s="36">
        <v>2</v>
      </c>
      <c r="AA5" s="36">
        <v>2</v>
      </c>
      <c r="AB5" s="37"/>
    </row>
    <row r="6" ht="81" spans="1:28">
      <c r="A6" s="9">
        <f t="shared" si="0"/>
        <v>3</v>
      </c>
      <c r="B6" s="10" t="s">
        <v>42</v>
      </c>
      <c r="C6" s="11">
        <v>8231011216</v>
      </c>
      <c r="D6" s="14" t="s">
        <v>32</v>
      </c>
      <c r="E6" s="11"/>
      <c r="F6" s="11"/>
      <c r="G6" s="12">
        <v>60</v>
      </c>
      <c r="H6" s="11"/>
      <c r="I6" s="26">
        <v>0</v>
      </c>
      <c r="J6" s="11" t="s">
        <v>43</v>
      </c>
      <c r="K6" s="11">
        <v>15</v>
      </c>
      <c r="L6" s="11"/>
      <c r="M6" s="11">
        <v>0</v>
      </c>
      <c r="N6" s="11"/>
      <c r="O6" s="11">
        <v>0</v>
      </c>
      <c r="P6" s="11" t="s">
        <v>44</v>
      </c>
      <c r="Q6" s="11">
        <v>15</v>
      </c>
      <c r="R6" s="12">
        <f>K6+M6+O6+Q6</f>
        <v>30</v>
      </c>
      <c r="S6" s="11" t="s">
        <v>45</v>
      </c>
      <c r="T6" s="11">
        <f>2/8</f>
        <v>0.25</v>
      </c>
      <c r="U6" s="11">
        <f>2/8</f>
        <v>0.25</v>
      </c>
      <c r="V6" s="12">
        <f t="shared" ref="V4:V28" si="1">0.1*I6+0.5*R6+0.4*U6</f>
        <v>15.1</v>
      </c>
      <c r="W6" s="11"/>
      <c r="X6" s="12"/>
      <c r="Y6" s="35">
        <f>0.05*G6+0.9*V6+0.05*X6</f>
        <v>16.59</v>
      </c>
      <c r="Z6" s="36">
        <v>3</v>
      </c>
      <c r="AA6" s="36">
        <v>3</v>
      </c>
      <c r="AB6" s="37"/>
    </row>
    <row r="7" ht="58" customHeight="1" spans="1:28">
      <c r="A7" s="9">
        <f t="shared" si="0"/>
        <v>4</v>
      </c>
      <c r="B7" s="10" t="s">
        <v>46</v>
      </c>
      <c r="C7" s="11">
        <v>8231011131</v>
      </c>
      <c r="D7" s="11" t="s">
        <v>32</v>
      </c>
      <c r="E7" s="11"/>
      <c r="F7" s="11"/>
      <c r="G7" s="12">
        <v>60</v>
      </c>
      <c r="H7" s="11"/>
      <c r="I7" s="26"/>
      <c r="J7" s="11"/>
      <c r="K7" s="11"/>
      <c r="L7" s="11"/>
      <c r="M7" s="11"/>
      <c r="N7" s="11"/>
      <c r="O7" s="11"/>
      <c r="P7" s="11"/>
      <c r="Q7" s="11"/>
      <c r="R7" s="12"/>
      <c r="S7" s="11" t="s">
        <v>47</v>
      </c>
      <c r="T7" s="11">
        <v>11</v>
      </c>
      <c r="U7" s="12">
        <v>11</v>
      </c>
      <c r="V7" s="12">
        <f t="shared" si="1"/>
        <v>4.4</v>
      </c>
      <c r="W7" s="11" t="s">
        <v>48</v>
      </c>
      <c r="X7" s="12">
        <v>72</v>
      </c>
      <c r="Y7" s="35">
        <f>0.05*G7+0.9*V7+0.05*X7</f>
        <v>10.56</v>
      </c>
      <c r="Z7" s="36">
        <v>4</v>
      </c>
      <c r="AA7" s="36">
        <v>4</v>
      </c>
      <c r="AB7" s="37"/>
    </row>
    <row r="8" ht="52" spans="1:28">
      <c r="A8" s="9">
        <f t="shared" si="0"/>
        <v>5</v>
      </c>
      <c r="B8" s="10" t="s">
        <v>49</v>
      </c>
      <c r="C8" s="15">
        <v>8231011193</v>
      </c>
      <c r="D8" s="15" t="s">
        <v>32</v>
      </c>
      <c r="E8" s="7"/>
      <c r="F8" s="7"/>
      <c r="G8" s="12">
        <v>60</v>
      </c>
      <c r="H8" s="7"/>
      <c r="I8" s="26"/>
      <c r="J8" s="15" t="s">
        <v>50</v>
      </c>
      <c r="K8" s="15">
        <v>15</v>
      </c>
      <c r="L8" s="7"/>
      <c r="M8" s="7"/>
      <c r="N8" s="7"/>
      <c r="O8" s="7"/>
      <c r="P8" s="7"/>
      <c r="Q8" s="7"/>
      <c r="R8" s="12">
        <v>15</v>
      </c>
      <c r="S8" s="7"/>
      <c r="T8" s="7">
        <v>0</v>
      </c>
      <c r="U8" s="12">
        <v>0</v>
      </c>
      <c r="V8" s="12">
        <f t="shared" si="1"/>
        <v>7.5</v>
      </c>
      <c r="W8" s="7" t="s">
        <v>36</v>
      </c>
      <c r="X8" s="12">
        <v>8</v>
      </c>
      <c r="Y8" s="35">
        <f>G8*0.05+V8*0.9+X8*0.05</f>
        <v>10.15</v>
      </c>
      <c r="Z8" s="36">
        <v>5</v>
      </c>
      <c r="AA8" s="36">
        <v>5</v>
      </c>
      <c r="AB8" s="37"/>
    </row>
    <row r="9" ht="66" customHeight="1" spans="1:28">
      <c r="A9" s="9">
        <f t="shared" si="0"/>
        <v>6</v>
      </c>
      <c r="B9" s="10" t="s">
        <v>51</v>
      </c>
      <c r="C9" s="11">
        <v>8231011129</v>
      </c>
      <c r="D9" s="11" t="s">
        <v>32</v>
      </c>
      <c r="E9" s="11"/>
      <c r="F9" s="11"/>
      <c r="G9" s="12">
        <v>60</v>
      </c>
      <c r="H9" s="11"/>
      <c r="I9" s="26"/>
      <c r="J9" s="11"/>
      <c r="K9" s="11"/>
      <c r="L9" s="11"/>
      <c r="M9" s="11"/>
      <c r="N9" s="11"/>
      <c r="O9" s="11"/>
      <c r="P9" s="11"/>
      <c r="Q9" s="11"/>
      <c r="R9" s="12"/>
      <c r="S9" s="11" t="s">
        <v>52</v>
      </c>
      <c r="T9" s="11">
        <v>7</v>
      </c>
      <c r="U9" s="12">
        <v>7</v>
      </c>
      <c r="V9" s="12">
        <f t="shared" si="1"/>
        <v>2.8</v>
      </c>
      <c r="W9" s="11" t="s">
        <v>53</v>
      </c>
      <c r="X9" s="12">
        <v>64</v>
      </c>
      <c r="Y9" s="35">
        <f>G9*0.05+V9*0.9+X9*0.05</f>
        <v>8.72</v>
      </c>
      <c r="Z9" s="36">
        <v>6</v>
      </c>
      <c r="AA9" s="36">
        <v>6</v>
      </c>
      <c r="AB9" s="37"/>
    </row>
    <row r="10" ht="72" customHeight="1" spans="1:28">
      <c r="A10" s="9">
        <f t="shared" si="0"/>
        <v>7</v>
      </c>
      <c r="B10" s="10" t="s">
        <v>54</v>
      </c>
      <c r="C10" s="11">
        <v>8231011188</v>
      </c>
      <c r="D10" s="11" t="s">
        <v>32</v>
      </c>
      <c r="E10" s="11"/>
      <c r="F10" s="11"/>
      <c r="G10" s="12">
        <v>60</v>
      </c>
      <c r="H10" s="11"/>
      <c r="I10" s="26"/>
      <c r="J10" s="11"/>
      <c r="K10" s="11">
        <v>0</v>
      </c>
      <c r="L10" s="11"/>
      <c r="M10" s="11">
        <v>0</v>
      </c>
      <c r="N10" s="11"/>
      <c r="O10" s="11">
        <v>0</v>
      </c>
      <c r="P10" s="11"/>
      <c r="Q10" s="11">
        <v>0</v>
      </c>
      <c r="R10" s="12">
        <v>0</v>
      </c>
      <c r="S10" s="11" t="s">
        <v>55</v>
      </c>
      <c r="T10" s="11">
        <v>3.25</v>
      </c>
      <c r="U10" s="12">
        <v>3.25</v>
      </c>
      <c r="V10" s="12">
        <f t="shared" si="1"/>
        <v>1.3</v>
      </c>
      <c r="W10" s="11" t="s">
        <v>56</v>
      </c>
      <c r="X10" s="12">
        <v>78</v>
      </c>
      <c r="Y10" s="35">
        <f>0.05*G10+0.9*V10+0.05*X10</f>
        <v>8.07</v>
      </c>
      <c r="Z10" s="36">
        <v>7</v>
      </c>
      <c r="AA10" s="36">
        <v>7</v>
      </c>
      <c r="AB10" s="37"/>
    </row>
    <row r="11" ht="98" customHeight="1" spans="1:28">
      <c r="A11" s="9">
        <f t="shared" si="0"/>
        <v>8</v>
      </c>
      <c r="B11" s="10" t="s">
        <v>57</v>
      </c>
      <c r="C11" s="11">
        <v>8231011169</v>
      </c>
      <c r="D11" s="11" t="s">
        <v>32</v>
      </c>
      <c r="E11" s="11"/>
      <c r="F11" s="11"/>
      <c r="G11" s="12">
        <v>60</v>
      </c>
      <c r="H11" s="11"/>
      <c r="I11" s="26"/>
      <c r="J11" s="11"/>
      <c r="K11" s="11"/>
      <c r="L11" s="11"/>
      <c r="M11" s="11"/>
      <c r="N11" s="11"/>
      <c r="O11" s="11"/>
      <c r="P11" s="11"/>
      <c r="Q11" s="11"/>
      <c r="R11" s="12"/>
      <c r="S11" s="11" t="s">
        <v>58</v>
      </c>
      <c r="T11" s="11">
        <v>13.125</v>
      </c>
      <c r="U11" s="12">
        <v>13.1</v>
      </c>
      <c r="V11" s="12">
        <f t="shared" si="1"/>
        <v>5.24</v>
      </c>
      <c r="W11" s="11" t="s">
        <v>59</v>
      </c>
      <c r="X11" s="12">
        <v>4</v>
      </c>
      <c r="Y11" s="35">
        <f>0.05*G11+0.9*V11+0.05*X11</f>
        <v>7.916</v>
      </c>
      <c r="Z11" s="36">
        <v>8</v>
      </c>
      <c r="AA11" s="36">
        <v>8</v>
      </c>
      <c r="AB11" s="37"/>
    </row>
    <row r="12" ht="66" customHeight="1" spans="1:28">
      <c r="A12" s="9">
        <f t="shared" si="0"/>
        <v>9</v>
      </c>
      <c r="B12" s="10" t="s">
        <v>60</v>
      </c>
      <c r="C12" s="11">
        <v>8221011134</v>
      </c>
      <c r="D12" s="11" t="s">
        <v>32</v>
      </c>
      <c r="E12" s="11"/>
      <c r="F12" s="11"/>
      <c r="G12" s="12">
        <v>60</v>
      </c>
      <c r="H12" s="11"/>
      <c r="I12" s="26"/>
      <c r="J12" s="11"/>
      <c r="K12" s="11">
        <v>0</v>
      </c>
      <c r="L12" s="11"/>
      <c r="M12" s="11">
        <v>0</v>
      </c>
      <c r="N12" s="11"/>
      <c r="O12" s="11">
        <v>0</v>
      </c>
      <c r="P12" s="11"/>
      <c r="Q12" s="11">
        <v>0</v>
      </c>
      <c r="R12" s="12">
        <v>0</v>
      </c>
      <c r="S12" s="12" t="s">
        <v>61</v>
      </c>
      <c r="T12" s="11">
        <v>2</v>
      </c>
      <c r="U12" s="12">
        <v>2</v>
      </c>
      <c r="V12" s="12">
        <f t="shared" si="1"/>
        <v>0.8</v>
      </c>
      <c r="W12" s="11" t="s">
        <v>62</v>
      </c>
      <c r="X12" s="12">
        <v>77</v>
      </c>
      <c r="Y12" s="35">
        <f>G12*0.05+V12*0.9+X12*0.05</f>
        <v>7.57</v>
      </c>
      <c r="Z12" s="36">
        <v>9</v>
      </c>
      <c r="AA12" s="36">
        <v>9</v>
      </c>
      <c r="AB12" s="37"/>
    </row>
    <row r="13" ht="54" spans="1:28">
      <c r="A13" s="9">
        <f t="shared" si="0"/>
        <v>10</v>
      </c>
      <c r="B13" s="10" t="s">
        <v>63</v>
      </c>
      <c r="C13" s="16" t="s">
        <v>64</v>
      </c>
      <c r="D13" s="11" t="s">
        <v>32</v>
      </c>
      <c r="E13" s="11" t="s">
        <v>65</v>
      </c>
      <c r="F13" s="11">
        <v>0</v>
      </c>
      <c r="G13" s="12">
        <v>60</v>
      </c>
      <c r="H13" s="11"/>
      <c r="I13" s="26">
        <v>0</v>
      </c>
      <c r="J13" s="11" t="s">
        <v>65</v>
      </c>
      <c r="K13" s="11">
        <v>0</v>
      </c>
      <c r="L13" s="11" t="s">
        <v>65</v>
      </c>
      <c r="M13" s="11">
        <v>0</v>
      </c>
      <c r="N13" s="11" t="s">
        <v>65</v>
      </c>
      <c r="O13" s="11">
        <v>0</v>
      </c>
      <c r="P13" s="11" t="s">
        <v>65</v>
      </c>
      <c r="Q13" s="11">
        <v>0</v>
      </c>
      <c r="R13" s="12">
        <v>0</v>
      </c>
      <c r="S13" s="11" t="s">
        <v>66</v>
      </c>
      <c r="T13" s="11">
        <v>1.4375</v>
      </c>
      <c r="U13" s="12">
        <v>1.44</v>
      </c>
      <c r="V13" s="12">
        <f t="shared" si="1"/>
        <v>0.576</v>
      </c>
      <c r="W13" s="11" t="s">
        <v>67</v>
      </c>
      <c r="X13" s="12">
        <v>79</v>
      </c>
      <c r="Y13" s="11">
        <f>G13*0.05+V13*0.9+X13*0.05</f>
        <v>7.4684</v>
      </c>
      <c r="Z13" s="36">
        <v>10</v>
      </c>
      <c r="AA13" s="36">
        <v>10</v>
      </c>
      <c r="AB13" s="37"/>
    </row>
    <row r="14" ht="64" customHeight="1" spans="1:28">
      <c r="A14" s="9">
        <f t="shared" si="0"/>
        <v>11</v>
      </c>
      <c r="B14" s="10" t="s">
        <v>68</v>
      </c>
      <c r="C14" s="11">
        <v>8231011159</v>
      </c>
      <c r="D14" s="11" t="s">
        <v>32</v>
      </c>
      <c r="E14" s="11"/>
      <c r="F14" s="11">
        <v>0</v>
      </c>
      <c r="G14" s="12">
        <v>60</v>
      </c>
      <c r="H14" s="11"/>
      <c r="I14" s="26">
        <v>0</v>
      </c>
      <c r="J14" s="11"/>
      <c r="K14" s="11">
        <v>0</v>
      </c>
      <c r="L14" s="11"/>
      <c r="M14" s="11">
        <v>0</v>
      </c>
      <c r="N14" s="11"/>
      <c r="O14" s="11">
        <v>0</v>
      </c>
      <c r="P14" s="11"/>
      <c r="Q14" s="11">
        <v>0</v>
      </c>
      <c r="R14" s="12">
        <v>0</v>
      </c>
      <c r="S14" s="11" t="s">
        <v>69</v>
      </c>
      <c r="T14" s="11">
        <v>4.5</v>
      </c>
      <c r="U14" s="12">
        <v>4.5</v>
      </c>
      <c r="V14" s="12">
        <f t="shared" si="1"/>
        <v>1.8</v>
      </c>
      <c r="W14" s="11" t="s">
        <v>70</v>
      </c>
      <c r="X14" s="12">
        <v>44</v>
      </c>
      <c r="Y14" s="35">
        <f>G14*0.05+V14*0.9+X14*0.05</f>
        <v>6.82</v>
      </c>
      <c r="Z14" s="36">
        <v>11</v>
      </c>
      <c r="AA14" s="36">
        <v>11</v>
      </c>
      <c r="AB14" s="37"/>
    </row>
    <row r="15" ht="59" customHeight="1" spans="1:28">
      <c r="A15" s="9">
        <f t="shared" si="0"/>
        <v>12</v>
      </c>
      <c r="B15" s="10" t="s">
        <v>71</v>
      </c>
      <c r="C15" s="11">
        <v>8231011172</v>
      </c>
      <c r="D15" s="11" t="s">
        <v>32</v>
      </c>
      <c r="E15" s="11"/>
      <c r="F15" s="11"/>
      <c r="G15" s="12">
        <v>60</v>
      </c>
      <c r="H15" s="11"/>
      <c r="I15" s="26">
        <v>0</v>
      </c>
      <c r="J15" s="11"/>
      <c r="K15" s="11"/>
      <c r="L15" s="11"/>
      <c r="M15" s="11"/>
      <c r="N15" s="11"/>
      <c r="O15" s="11"/>
      <c r="P15" s="11"/>
      <c r="Q15" s="11"/>
      <c r="R15" s="12">
        <v>0</v>
      </c>
      <c r="S15" s="11" t="s">
        <v>72</v>
      </c>
      <c r="T15" s="11">
        <f>0.5+3+0.0625</f>
        <v>3.5625</v>
      </c>
      <c r="U15" s="12">
        <f>0.5+3+0.063</f>
        <v>3.563</v>
      </c>
      <c r="V15" s="12">
        <f t="shared" si="1"/>
        <v>1.4252</v>
      </c>
      <c r="W15" s="11" t="s">
        <v>73</v>
      </c>
      <c r="X15" s="12">
        <v>21</v>
      </c>
      <c r="Y15" s="35">
        <f>0.05*G15+0.9*V15+0.05*X15</f>
        <v>5.33268</v>
      </c>
      <c r="Z15" s="36">
        <v>12</v>
      </c>
      <c r="AA15" s="36">
        <v>12</v>
      </c>
      <c r="AB15" s="37"/>
    </row>
    <row r="16" ht="46" customHeight="1" spans="1:28">
      <c r="A16" s="9">
        <f t="shared" si="0"/>
        <v>13</v>
      </c>
      <c r="B16" s="10" t="s">
        <v>74</v>
      </c>
      <c r="C16" s="11">
        <v>8221011131</v>
      </c>
      <c r="D16" s="11" t="s">
        <v>32</v>
      </c>
      <c r="E16" s="11"/>
      <c r="F16" s="11"/>
      <c r="G16" s="12">
        <v>60</v>
      </c>
      <c r="H16" s="11"/>
      <c r="I16" s="26"/>
      <c r="J16" s="27"/>
      <c r="K16" s="11"/>
      <c r="L16" s="11"/>
      <c r="M16" s="11"/>
      <c r="N16" s="11"/>
      <c r="O16" s="11"/>
      <c r="P16" s="11"/>
      <c r="Q16" s="11"/>
      <c r="R16" s="12"/>
      <c r="S16" s="11" t="s">
        <v>75</v>
      </c>
      <c r="T16" s="11">
        <v>2</v>
      </c>
      <c r="U16" s="12">
        <v>2</v>
      </c>
      <c r="V16" s="12">
        <f t="shared" si="1"/>
        <v>0.8</v>
      </c>
      <c r="W16" s="11" t="s">
        <v>76</v>
      </c>
      <c r="X16" s="12">
        <v>30</v>
      </c>
      <c r="Y16" s="35">
        <f>G16*0.05+V16*0.9+X16*0.05</f>
        <v>5.22</v>
      </c>
      <c r="Z16" s="36">
        <v>13</v>
      </c>
      <c r="AA16" s="36">
        <v>13</v>
      </c>
      <c r="AB16" s="37"/>
    </row>
    <row r="17" ht="142" customHeight="1" spans="1:28">
      <c r="A17" s="9">
        <f t="shared" si="0"/>
        <v>14</v>
      </c>
      <c r="B17" s="10" t="s">
        <v>77</v>
      </c>
      <c r="C17" s="11">
        <v>8231011117</v>
      </c>
      <c r="D17" s="11" t="s">
        <v>32</v>
      </c>
      <c r="E17" s="11" t="s">
        <v>65</v>
      </c>
      <c r="F17" s="11"/>
      <c r="G17" s="12">
        <v>60</v>
      </c>
      <c r="H17" s="11" t="s">
        <v>65</v>
      </c>
      <c r="I17" s="26"/>
      <c r="J17" s="11" t="s">
        <v>65</v>
      </c>
      <c r="K17" s="11"/>
      <c r="L17" s="11" t="s">
        <v>65</v>
      </c>
      <c r="M17" s="11"/>
      <c r="N17" s="11" t="s">
        <v>65</v>
      </c>
      <c r="O17" s="11"/>
      <c r="P17" s="11" t="s">
        <v>65</v>
      </c>
      <c r="Q17" s="11"/>
      <c r="R17" s="12"/>
      <c r="S17" s="11" t="s">
        <v>78</v>
      </c>
      <c r="T17" s="11">
        <v>5</v>
      </c>
      <c r="U17" s="12">
        <v>5</v>
      </c>
      <c r="V17" s="12">
        <f t="shared" si="1"/>
        <v>2</v>
      </c>
      <c r="W17" s="11" t="s">
        <v>36</v>
      </c>
      <c r="X17" s="12">
        <v>8</v>
      </c>
      <c r="Y17" s="35">
        <f>G17*0.05+V17*0.9+X17*0.05</f>
        <v>5.2</v>
      </c>
      <c r="Z17" s="36">
        <v>14</v>
      </c>
      <c r="AA17" s="36">
        <v>14</v>
      </c>
      <c r="AB17" s="37"/>
    </row>
    <row r="18" ht="62" customHeight="1" spans="1:28">
      <c r="A18" s="9">
        <f t="shared" si="0"/>
        <v>15</v>
      </c>
      <c r="B18" s="10" t="s">
        <v>79</v>
      </c>
      <c r="C18" s="15">
        <v>8231011183</v>
      </c>
      <c r="D18" s="15" t="s">
        <v>32</v>
      </c>
      <c r="E18" s="15" t="s">
        <v>65</v>
      </c>
      <c r="F18" s="15">
        <v>0</v>
      </c>
      <c r="G18" s="17">
        <v>60</v>
      </c>
      <c r="H18" s="15" t="s">
        <v>65</v>
      </c>
      <c r="I18" s="26">
        <v>0</v>
      </c>
      <c r="J18" s="15" t="s">
        <v>65</v>
      </c>
      <c r="K18" s="15">
        <v>0</v>
      </c>
      <c r="L18" s="15" t="s">
        <v>65</v>
      </c>
      <c r="M18" s="15">
        <v>0</v>
      </c>
      <c r="N18" s="15" t="s">
        <v>65</v>
      </c>
      <c r="O18" s="15">
        <v>0</v>
      </c>
      <c r="P18" s="15" t="s">
        <v>65</v>
      </c>
      <c r="Q18" s="15">
        <v>0</v>
      </c>
      <c r="R18" s="17">
        <v>0</v>
      </c>
      <c r="S18" s="7" t="s">
        <v>80</v>
      </c>
      <c r="T18" s="15">
        <f>2+0.375+0.5+0.0625</f>
        <v>2.9375</v>
      </c>
      <c r="U18" s="12">
        <f>2+0.375+0.5+0.0625</f>
        <v>2.9375</v>
      </c>
      <c r="V18" s="12">
        <f t="shared" si="1"/>
        <v>1.175</v>
      </c>
      <c r="W18" s="15" t="s">
        <v>73</v>
      </c>
      <c r="X18" s="17">
        <v>21</v>
      </c>
      <c r="Y18" s="38">
        <f>0.05*G18+0.9*V18+0.05*X18</f>
        <v>5.1075</v>
      </c>
      <c r="Z18" s="36">
        <v>15</v>
      </c>
      <c r="AA18" s="36">
        <v>15</v>
      </c>
      <c r="AB18" s="37"/>
    </row>
    <row r="19" ht="40.5" spans="1:28">
      <c r="A19" s="9">
        <f t="shared" si="0"/>
        <v>16</v>
      </c>
      <c r="B19" s="10" t="s">
        <v>81</v>
      </c>
      <c r="C19" s="11">
        <v>8231011127</v>
      </c>
      <c r="D19" s="11" t="s">
        <v>32</v>
      </c>
      <c r="E19" s="11"/>
      <c r="F19" s="11"/>
      <c r="G19" s="12">
        <v>60</v>
      </c>
      <c r="H19" s="11">
        <v>0</v>
      </c>
      <c r="I19" s="26">
        <v>0</v>
      </c>
      <c r="J19" s="11"/>
      <c r="K19" s="11">
        <v>0</v>
      </c>
      <c r="L19" s="11"/>
      <c r="M19" s="11">
        <v>0</v>
      </c>
      <c r="N19" s="11"/>
      <c r="O19" s="11">
        <v>0</v>
      </c>
      <c r="P19" s="11"/>
      <c r="Q19" s="11">
        <v>0</v>
      </c>
      <c r="R19" s="12">
        <v>0</v>
      </c>
      <c r="S19" s="11" t="s">
        <v>82</v>
      </c>
      <c r="T19" s="11">
        <v>3</v>
      </c>
      <c r="U19" s="12">
        <v>3</v>
      </c>
      <c r="V19" s="12">
        <f t="shared" si="1"/>
        <v>1.2</v>
      </c>
      <c r="W19" s="11" t="s">
        <v>83</v>
      </c>
      <c r="X19" s="12">
        <v>9</v>
      </c>
      <c r="Y19" s="35">
        <f t="shared" ref="Y19:Y28" si="2">G19*0.05+V19*0.9+X19*0.05</f>
        <v>4.53</v>
      </c>
      <c r="Z19" s="36">
        <v>16</v>
      </c>
      <c r="AA19" s="36">
        <v>16</v>
      </c>
      <c r="AB19" s="37"/>
    </row>
    <row r="20" ht="42" customHeight="1" spans="1:28">
      <c r="A20" s="9">
        <f t="shared" si="0"/>
        <v>17</v>
      </c>
      <c r="B20" s="10" t="s">
        <v>84</v>
      </c>
      <c r="C20" s="11">
        <v>8231011125</v>
      </c>
      <c r="D20" s="11" t="s">
        <v>32</v>
      </c>
      <c r="E20" s="11"/>
      <c r="F20" s="11"/>
      <c r="G20" s="12">
        <v>60</v>
      </c>
      <c r="H20" s="11"/>
      <c r="I20" s="26"/>
      <c r="J20" s="11"/>
      <c r="K20" s="11"/>
      <c r="L20" s="11"/>
      <c r="M20" s="11"/>
      <c r="N20" s="11"/>
      <c r="O20" s="11"/>
      <c r="P20" s="11"/>
      <c r="Q20" s="11"/>
      <c r="R20" s="12"/>
      <c r="S20" s="11" t="s">
        <v>85</v>
      </c>
      <c r="T20" s="11">
        <v>0.3125</v>
      </c>
      <c r="U20" s="12">
        <v>0.3125</v>
      </c>
      <c r="V20" s="12">
        <f t="shared" si="1"/>
        <v>0.125</v>
      </c>
      <c r="W20" s="11" t="s">
        <v>86</v>
      </c>
      <c r="X20" s="12">
        <v>27</v>
      </c>
      <c r="Y20" s="35">
        <f t="shared" si="2"/>
        <v>4.4625</v>
      </c>
      <c r="Z20" s="36">
        <v>17</v>
      </c>
      <c r="AA20" s="36">
        <v>17</v>
      </c>
      <c r="AB20" s="9"/>
    </row>
    <row r="21" ht="67.5" spans="1:28">
      <c r="A21" s="9">
        <f t="shared" si="0"/>
        <v>18</v>
      </c>
      <c r="B21" s="10" t="s">
        <v>87</v>
      </c>
      <c r="C21" s="11">
        <v>8231011137</v>
      </c>
      <c r="D21" s="11" t="s">
        <v>32</v>
      </c>
      <c r="E21" s="11"/>
      <c r="F21" s="11"/>
      <c r="G21" s="12">
        <v>60</v>
      </c>
      <c r="H21" s="11"/>
      <c r="I21" s="26">
        <v>0</v>
      </c>
      <c r="J21" s="11"/>
      <c r="K21" s="11">
        <v>0</v>
      </c>
      <c r="L21" s="11"/>
      <c r="M21" s="11">
        <v>0</v>
      </c>
      <c r="N21" s="11"/>
      <c r="O21" s="11">
        <v>0</v>
      </c>
      <c r="P21" s="11"/>
      <c r="Q21" s="11">
        <v>0</v>
      </c>
      <c r="R21" s="12">
        <v>0</v>
      </c>
      <c r="S21" s="11" t="s">
        <v>88</v>
      </c>
      <c r="T21" s="11">
        <v>3.25</v>
      </c>
      <c r="U21" s="12">
        <v>3.25</v>
      </c>
      <c r="V21" s="12">
        <f t="shared" si="1"/>
        <v>1.3</v>
      </c>
      <c r="W21" s="11" t="s">
        <v>59</v>
      </c>
      <c r="X21" s="12">
        <v>4</v>
      </c>
      <c r="Y21" s="35">
        <f t="shared" si="2"/>
        <v>4.37</v>
      </c>
      <c r="Z21" s="36">
        <v>18</v>
      </c>
      <c r="AA21" s="36">
        <v>18</v>
      </c>
      <c r="AB21" s="37"/>
    </row>
    <row r="22" ht="125" customHeight="1" spans="1:28">
      <c r="A22" s="9">
        <f t="shared" si="0"/>
        <v>19</v>
      </c>
      <c r="B22" s="10" t="s">
        <v>89</v>
      </c>
      <c r="C22" s="11">
        <v>8231011158</v>
      </c>
      <c r="D22" s="11" t="s">
        <v>32</v>
      </c>
      <c r="E22" s="11"/>
      <c r="F22" s="11"/>
      <c r="G22" s="12">
        <v>60</v>
      </c>
      <c r="H22" s="11"/>
      <c r="I22" s="26"/>
      <c r="J22" s="11"/>
      <c r="K22" s="11"/>
      <c r="L22" s="11"/>
      <c r="M22" s="11"/>
      <c r="N22" s="11"/>
      <c r="O22" s="11"/>
      <c r="P22" s="11"/>
      <c r="Q22" s="11"/>
      <c r="R22" s="12"/>
      <c r="S22" s="11" t="s">
        <v>90</v>
      </c>
      <c r="T22" s="11">
        <v>1</v>
      </c>
      <c r="U22" s="12">
        <v>1</v>
      </c>
      <c r="V22" s="12">
        <f t="shared" si="1"/>
        <v>0.4</v>
      </c>
      <c r="W22" s="11" t="s">
        <v>91</v>
      </c>
      <c r="X22" s="12">
        <v>19</v>
      </c>
      <c r="Y22" s="35">
        <f t="shared" si="2"/>
        <v>4.31</v>
      </c>
      <c r="Z22" s="36">
        <v>19</v>
      </c>
      <c r="AA22" s="36">
        <v>19</v>
      </c>
      <c r="AB22" s="37"/>
    </row>
    <row r="23" ht="94.5" spans="1:28">
      <c r="A23" s="9">
        <f t="shared" si="0"/>
        <v>20</v>
      </c>
      <c r="B23" s="10" t="s">
        <v>92</v>
      </c>
      <c r="C23" s="11">
        <v>8231011121</v>
      </c>
      <c r="D23" s="11" t="s">
        <v>32</v>
      </c>
      <c r="E23" s="11"/>
      <c r="F23" s="11"/>
      <c r="G23" s="12">
        <v>60</v>
      </c>
      <c r="H23" s="11"/>
      <c r="I23" s="26">
        <v>0</v>
      </c>
      <c r="J23" s="11"/>
      <c r="K23" s="11"/>
      <c r="L23" s="11"/>
      <c r="M23" s="11"/>
      <c r="N23" s="11"/>
      <c r="O23" s="11"/>
      <c r="P23" s="11"/>
      <c r="Q23" s="11"/>
      <c r="R23" s="12">
        <v>0</v>
      </c>
      <c r="S23" s="11" t="s">
        <v>93</v>
      </c>
      <c r="T23" s="11">
        <v>2</v>
      </c>
      <c r="U23" s="12">
        <v>2</v>
      </c>
      <c r="V23" s="12">
        <f t="shared" si="1"/>
        <v>0.8</v>
      </c>
      <c r="W23" s="11" t="s">
        <v>94</v>
      </c>
      <c r="X23" s="12">
        <v>6</v>
      </c>
      <c r="Y23" s="35">
        <f t="shared" si="2"/>
        <v>4.02</v>
      </c>
      <c r="Z23" s="36">
        <v>20</v>
      </c>
      <c r="AA23" s="36">
        <v>20</v>
      </c>
      <c r="AB23" s="37"/>
    </row>
    <row r="24" ht="67" customHeight="1" spans="1:28">
      <c r="A24" s="9">
        <f t="shared" si="0"/>
        <v>21</v>
      </c>
      <c r="B24" s="18" t="s">
        <v>95</v>
      </c>
      <c r="C24" s="18">
        <v>8231011192</v>
      </c>
      <c r="D24" s="18" t="s">
        <v>32</v>
      </c>
      <c r="E24" s="18"/>
      <c r="F24" s="18"/>
      <c r="G24" s="12">
        <v>60</v>
      </c>
      <c r="H24" s="18"/>
      <c r="I24" s="18">
        <v>0</v>
      </c>
      <c r="J24" s="18"/>
      <c r="K24" s="18"/>
      <c r="L24" s="18"/>
      <c r="M24" s="18"/>
      <c r="N24" s="18"/>
      <c r="O24" s="18"/>
      <c r="P24" s="18"/>
      <c r="Q24" s="18"/>
      <c r="R24" s="18">
        <v>0</v>
      </c>
      <c r="S24" s="29" t="s">
        <v>96</v>
      </c>
      <c r="T24" s="18">
        <f>0.125+2</f>
        <v>2.125</v>
      </c>
      <c r="U24" s="18">
        <v>2.125</v>
      </c>
      <c r="V24" s="12">
        <f t="shared" si="1"/>
        <v>0.85</v>
      </c>
      <c r="W24" s="29" t="s">
        <v>97</v>
      </c>
      <c r="X24" s="18">
        <v>4</v>
      </c>
      <c r="Y24" s="11">
        <f t="shared" si="2"/>
        <v>3.965</v>
      </c>
      <c r="Z24" s="36">
        <v>21</v>
      </c>
      <c r="AA24" s="36">
        <v>21</v>
      </c>
      <c r="AB24" s="9"/>
    </row>
    <row r="25" ht="42" customHeight="1" spans="1:28">
      <c r="A25" s="9">
        <f t="shared" si="0"/>
        <v>22</v>
      </c>
      <c r="B25" s="10" t="s">
        <v>98</v>
      </c>
      <c r="C25" s="11">
        <v>8231011160</v>
      </c>
      <c r="D25" s="11" t="s">
        <v>32</v>
      </c>
      <c r="E25" s="11"/>
      <c r="F25" s="11"/>
      <c r="G25" s="12">
        <v>60</v>
      </c>
      <c r="H25" s="11"/>
      <c r="I25" s="26">
        <v>0</v>
      </c>
      <c r="J25" s="11"/>
      <c r="K25" s="11"/>
      <c r="L25" s="11"/>
      <c r="M25" s="11"/>
      <c r="N25" s="11"/>
      <c r="O25" s="11"/>
      <c r="P25" s="11"/>
      <c r="Q25" s="11"/>
      <c r="R25" s="12">
        <v>0</v>
      </c>
      <c r="S25" s="11" t="s">
        <v>99</v>
      </c>
      <c r="T25" s="12">
        <v>1.75</v>
      </c>
      <c r="U25" s="12">
        <v>1.75</v>
      </c>
      <c r="V25" s="12">
        <f t="shared" si="1"/>
        <v>0.7</v>
      </c>
      <c r="W25" s="11" t="s">
        <v>94</v>
      </c>
      <c r="X25" s="12">
        <v>6</v>
      </c>
      <c r="Y25" s="35">
        <f t="shared" si="2"/>
        <v>3.93</v>
      </c>
      <c r="Z25" s="36">
        <v>22</v>
      </c>
      <c r="AA25" s="36">
        <v>22</v>
      </c>
      <c r="AB25" s="37"/>
    </row>
    <row r="26" ht="40.5" spans="1:28">
      <c r="A26" s="9">
        <f t="shared" si="0"/>
        <v>23</v>
      </c>
      <c r="B26" s="19" t="s">
        <v>100</v>
      </c>
      <c r="C26" s="20">
        <v>8231011119</v>
      </c>
      <c r="D26" s="20" t="s">
        <v>32</v>
      </c>
      <c r="E26" s="20"/>
      <c r="F26" s="20"/>
      <c r="G26" s="12">
        <v>60</v>
      </c>
      <c r="H26" s="20"/>
      <c r="I26" s="28"/>
      <c r="J26" s="20"/>
      <c r="K26" s="20"/>
      <c r="L26" s="20"/>
      <c r="M26" s="20"/>
      <c r="N26" s="20"/>
      <c r="O26" s="20"/>
      <c r="P26" s="20"/>
      <c r="Q26" s="20"/>
      <c r="R26" s="30"/>
      <c r="S26" s="20" t="s">
        <v>101</v>
      </c>
      <c r="T26" s="20">
        <v>0.63</v>
      </c>
      <c r="U26" s="20">
        <v>0.63</v>
      </c>
      <c r="V26" s="12">
        <f t="shared" si="1"/>
        <v>0.252</v>
      </c>
      <c r="W26" s="20" t="s">
        <v>94</v>
      </c>
      <c r="X26" s="30">
        <v>6</v>
      </c>
      <c r="Y26" s="35">
        <f t="shared" si="2"/>
        <v>3.5268</v>
      </c>
      <c r="Z26" s="36">
        <v>23</v>
      </c>
      <c r="AA26" s="36">
        <v>23</v>
      </c>
      <c r="AB26" s="39"/>
    </row>
    <row r="27" ht="27" spans="1:28">
      <c r="A27" s="9">
        <f t="shared" si="0"/>
        <v>24</v>
      </c>
      <c r="B27" s="10" t="s">
        <v>102</v>
      </c>
      <c r="C27" s="11">
        <v>8231011189</v>
      </c>
      <c r="D27" s="11" t="s">
        <v>32</v>
      </c>
      <c r="E27" s="11" t="s">
        <v>65</v>
      </c>
      <c r="F27" s="11">
        <v>0</v>
      </c>
      <c r="G27" s="12">
        <v>60</v>
      </c>
      <c r="H27" s="11"/>
      <c r="I27" s="26">
        <v>0</v>
      </c>
      <c r="J27" s="11" t="s">
        <v>65</v>
      </c>
      <c r="K27" s="11">
        <v>0</v>
      </c>
      <c r="L27" s="11" t="s">
        <v>65</v>
      </c>
      <c r="M27" s="11">
        <v>0</v>
      </c>
      <c r="N27" s="11" t="s">
        <v>65</v>
      </c>
      <c r="O27" s="11">
        <v>0</v>
      </c>
      <c r="P27" s="11" t="s">
        <v>65</v>
      </c>
      <c r="Q27" s="11">
        <v>0</v>
      </c>
      <c r="R27" s="12">
        <v>0</v>
      </c>
      <c r="S27" s="11" t="s">
        <v>103</v>
      </c>
      <c r="T27" s="11">
        <v>0.5</v>
      </c>
      <c r="U27" s="11">
        <v>0.5</v>
      </c>
      <c r="V27" s="12">
        <f t="shared" si="1"/>
        <v>0.2</v>
      </c>
      <c r="W27" s="11"/>
      <c r="X27" s="11"/>
      <c r="Y27" s="11">
        <f t="shared" si="2"/>
        <v>3.18</v>
      </c>
      <c r="Z27" s="36">
        <v>24</v>
      </c>
      <c r="AA27" s="36">
        <v>24</v>
      </c>
      <c r="AB27" s="37"/>
    </row>
    <row r="28" ht="15" spans="1:28">
      <c r="A28" s="9">
        <f t="shared" si="0"/>
        <v>25</v>
      </c>
      <c r="B28" s="10" t="s">
        <v>104</v>
      </c>
      <c r="C28" s="11">
        <v>8231011210</v>
      </c>
      <c r="D28" s="11" t="s">
        <v>32</v>
      </c>
      <c r="E28" s="11" t="s">
        <v>65</v>
      </c>
      <c r="F28" s="11">
        <v>0</v>
      </c>
      <c r="G28" s="12">
        <v>60</v>
      </c>
      <c r="H28" s="21"/>
      <c r="I28" s="26">
        <v>0</v>
      </c>
      <c r="J28" s="11" t="s">
        <v>65</v>
      </c>
      <c r="K28" s="11">
        <v>0</v>
      </c>
      <c r="L28" s="11" t="s">
        <v>65</v>
      </c>
      <c r="M28" s="11">
        <v>0</v>
      </c>
      <c r="N28" s="11" t="s">
        <v>65</v>
      </c>
      <c r="O28" s="11">
        <v>0</v>
      </c>
      <c r="P28" s="11" t="s">
        <v>65</v>
      </c>
      <c r="Q28" s="11">
        <v>0</v>
      </c>
      <c r="R28" s="12">
        <v>0</v>
      </c>
      <c r="S28" s="11" t="s">
        <v>105</v>
      </c>
      <c r="T28" s="11">
        <v>0</v>
      </c>
      <c r="U28" s="12">
        <v>0</v>
      </c>
      <c r="V28" s="12">
        <f t="shared" si="1"/>
        <v>0</v>
      </c>
      <c r="W28" s="11"/>
      <c r="X28" s="12"/>
      <c r="Y28" s="11">
        <f t="shared" si="2"/>
        <v>3</v>
      </c>
      <c r="Z28" s="36">
        <v>25</v>
      </c>
      <c r="AA28" s="36">
        <v>25</v>
      </c>
      <c r="AB28" s="37"/>
    </row>
    <row r="31" spans="1:28">
      <c r="A31" s="22" t="s">
        <v>106</v>
      </c>
      <c r="B31" s="22"/>
      <c r="C31" s="22"/>
      <c r="D31" s="22"/>
      <c r="E31" s="22"/>
      <c r="F31" s="22"/>
      <c r="G31" s="22"/>
      <c r="H31" s="22"/>
      <c r="I31" s="22"/>
      <c r="J31" s="22"/>
      <c r="K31" s="22"/>
      <c r="L31" s="22"/>
      <c r="M31" s="22"/>
      <c r="N31" s="22"/>
      <c r="O31" s="22"/>
      <c r="P31" s="22"/>
      <c r="Q31" s="22"/>
      <c r="R31" s="22"/>
      <c r="S31" s="22"/>
      <c r="T31" s="22"/>
      <c r="U31" s="22"/>
      <c r="V31" s="22"/>
      <c r="W31" s="31"/>
      <c r="X31" s="31"/>
      <c r="Y31" s="22"/>
      <c r="Z31" s="22"/>
      <c r="AA31" s="22"/>
      <c r="AB31" s="22"/>
    </row>
    <row r="32" ht="15" spans="1:28">
      <c r="A32" s="23" t="s">
        <v>107</v>
      </c>
      <c r="B32" s="23"/>
      <c r="C32" s="23"/>
      <c r="D32" s="23"/>
      <c r="E32" s="23"/>
      <c r="F32" s="23"/>
      <c r="G32" s="23"/>
      <c r="H32" s="23"/>
      <c r="I32" s="23"/>
      <c r="J32" s="23"/>
      <c r="K32" s="23"/>
      <c r="L32" s="23"/>
      <c r="M32" s="23"/>
      <c r="N32" s="23"/>
      <c r="O32" s="23"/>
      <c r="P32" s="23"/>
      <c r="Q32" s="23"/>
      <c r="R32" s="23"/>
      <c r="S32" s="23"/>
      <c r="T32" s="23"/>
      <c r="U32" s="23"/>
      <c r="V32" s="23"/>
      <c r="W32" s="32"/>
      <c r="X32" s="32"/>
      <c r="Y32" s="23"/>
      <c r="Z32" s="23"/>
      <c r="AA32" s="23"/>
      <c r="AB32" s="23"/>
    </row>
    <row r="33" ht="15" spans="1:28">
      <c r="A33" s="24" t="s">
        <v>108</v>
      </c>
      <c r="B33" s="24"/>
      <c r="C33" s="24"/>
      <c r="D33" s="24"/>
      <c r="E33" s="24"/>
      <c r="F33" s="24"/>
      <c r="G33" s="24"/>
      <c r="H33" s="24"/>
      <c r="I33" s="24"/>
      <c r="J33" s="24"/>
      <c r="K33" s="24"/>
      <c r="L33" s="24"/>
      <c r="M33" s="24"/>
      <c r="N33" s="24"/>
      <c r="O33" s="24"/>
      <c r="P33" s="24"/>
      <c r="Q33" s="24"/>
      <c r="R33" s="24"/>
      <c r="S33" s="24"/>
      <c r="T33" s="24"/>
      <c r="U33" s="24"/>
      <c r="V33" s="24"/>
      <c r="W33" s="33"/>
      <c r="X33" s="33"/>
      <c r="Y33" s="24"/>
      <c r="Z33" s="24"/>
      <c r="AA33" s="24"/>
      <c r="AB33" s="24"/>
    </row>
  </sheetData>
  <sortState ref="A4:AB28">
    <sortCondition ref="A4:A28"/>
  </sortState>
  <mergeCells count="16">
    <mergeCell ref="A1:AA1"/>
    <mergeCell ref="E2:G2"/>
    <mergeCell ref="H2:V2"/>
    <mergeCell ref="W2:X2"/>
    <mergeCell ref="AC4:AE4"/>
    <mergeCell ref="A31:AB31"/>
    <mergeCell ref="A32:AB32"/>
    <mergeCell ref="A33:AB33"/>
    <mergeCell ref="A2:A3"/>
    <mergeCell ref="B2:B3"/>
    <mergeCell ref="C2:C3"/>
    <mergeCell ref="D2:D3"/>
    <mergeCell ref="Y2:Y3"/>
    <mergeCell ref="Z2:Z3"/>
    <mergeCell ref="AA2:AA3"/>
    <mergeCell ref="AB2:AB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dc:creator>
  <cp:lastModifiedBy>Gu</cp:lastModifiedBy>
  <dcterms:created xsi:type="dcterms:W3CDTF">2025-09-24T11:22:00Z</dcterms:created>
  <dcterms:modified xsi:type="dcterms:W3CDTF">2025-09-28T06:51:30Z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223A16BC95864503B743299A22EC2D98_13</vt:lpwstr>
  </property>
  <property fmtid="{D5CDD505-2E9C-101B-9397-08002B2CF9AE}" pid="3" name="KSOProductBuildVer">
    <vt:lpwstr>2052-12.1.0.21915</vt:lpwstr>
  </property>
</Properties>
</file>